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nges\OneDrive\Área de Trabalho\P. M. MARCAÇÃO\OBRAS\2025 - CONCLUSÃO DA E. M. MARECHAL RONDON\GEOPB\"/>
    </mc:Choice>
  </mc:AlternateContent>
  <xr:revisionPtr revIDLastSave="0" documentId="13_ncr:1_{A82A3835-F62E-4830-BB7F-B07061CCFBD0}" xr6:coauthVersionLast="47" xr6:coauthVersionMax="47" xr10:uidLastSave="{00000000-0000-0000-0000-000000000000}"/>
  <bookViews>
    <workbookView xWindow="-108" yWindow="-108" windowWidth="23256" windowHeight="12456" xr2:uid="{CBA6298F-6707-4846-8983-6E9B9A1EE188}"/>
  </bookViews>
  <sheets>
    <sheet name="BMs" sheetId="12" r:id="rId1"/>
  </sheets>
  <calcPr calcId="191029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6" i="12" l="1"/>
  <c r="J17" i="12"/>
  <c r="J18" i="12"/>
  <c r="J19" i="12"/>
  <c r="K28" i="12" l="1"/>
  <c r="K9" i="12"/>
  <c r="L19" i="12"/>
  <c r="L20" i="12"/>
  <c r="L13" i="12"/>
  <c r="M14" i="12"/>
  <c r="L12" i="12"/>
  <c r="J12" i="12"/>
  <c r="J11" i="12"/>
  <c r="J10" i="12"/>
  <c r="M50" i="12"/>
  <c r="M49" i="12" s="1"/>
  <c r="L50" i="12"/>
  <c r="L49" i="12" s="1"/>
  <c r="K49" i="12"/>
  <c r="J50" i="12"/>
  <c r="N50" i="12" s="1"/>
  <c r="N49" i="12" s="1"/>
  <c r="M44" i="12"/>
  <c r="M45" i="12"/>
  <c r="M46" i="12"/>
  <c r="L44" i="12"/>
  <c r="L45" i="12"/>
  <c r="L46" i="12"/>
  <c r="L47" i="12"/>
  <c r="L48" i="12"/>
  <c r="M43" i="12"/>
  <c r="L43" i="12"/>
  <c r="J44" i="12"/>
  <c r="N44" i="12" s="1"/>
  <c r="J45" i="12"/>
  <c r="N45" i="12" s="1"/>
  <c r="J46" i="12"/>
  <c r="N46" i="12" s="1"/>
  <c r="J47" i="12"/>
  <c r="J48" i="12"/>
  <c r="J43" i="12"/>
  <c r="N43" i="12" s="1"/>
  <c r="M37" i="12"/>
  <c r="M38" i="12"/>
  <c r="M39" i="12"/>
  <c r="M40" i="12"/>
  <c r="L37" i="12"/>
  <c r="L38" i="12"/>
  <c r="L39" i="12"/>
  <c r="L40" i="12"/>
  <c r="L41" i="12"/>
  <c r="N36" i="12"/>
  <c r="M36" i="12"/>
  <c r="M35" i="12" s="1"/>
  <c r="L36" i="12"/>
  <c r="J37" i="12"/>
  <c r="N37" i="12" s="1"/>
  <c r="J38" i="12"/>
  <c r="N38" i="12" s="1"/>
  <c r="J39" i="12"/>
  <c r="N39" i="12" s="1"/>
  <c r="J40" i="12"/>
  <c r="N40" i="12" s="1"/>
  <c r="J41" i="12"/>
  <c r="J36" i="12"/>
  <c r="M30" i="12"/>
  <c r="M31" i="12"/>
  <c r="M32" i="12"/>
  <c r="M33" i="12"/>
  <c r="M34" i="12"/>
  <c r="L30" i="12"/>
  <c r="L31" i="12"/>
  <c r="L32" i="12"/>
  <c r="L33" i="12"/>
  <c r="L34" i="12"/>
  <c r="M29" i="12"/>
  <c r="L29" i="12"/>
  <c r="K29" i="12"/>
  <c r="J30" i="12"/>
  <c r="N30" i="12" s="1"/>
  <c r="J31" i="12"/>
  <c r="N31" i="12" s="1"/>
  <c r="J32" i="12"/>
  <c r="N32" i="12" s="1"/>
  <c r="J33" i="12"/>
  <c r="N33" i="12" s="1"/>
  <c r="J34" i="12"/>
  <c r="N34" i="12" s="1"/>
  <c r="J29" i="12"/>
  <c r="N29" i="12" s="1"/>
  <c r="M26" i="12"/>
  <c r="M27" i="12"/>
  <c r="L26" i="12"/>
  <c r="L27" i="12"/>
  <c r="M25" i="12"/>
  <c r="L25" i="12"/>
  <c r="J26" i="12"/>
  <c r="N26" i="12" s="1"/>
  <c r="J27" i="12"/>
  <c r="N27" i="12" s="1"/>
  <c r="J25" i="12"/>
  <c r="N25" i="12" s="1"/>
  <c r="L23" i="12"/>
  <c r="L22" i="12"/>
  <c r="L17" i="12"/>
  <c r="L18" i="12"/>
  <c r="L16" i="12"/>
  <c r="J23" i="12"/>
  <c r="N23" i="12" s="1"/>
  <c r="J22" i="12"/>
  <c r="K17" i="12"/>
  <c r="J20" i="12"/>
  <c r="J14" i="12"/>
  <c r="J13" i="12"/>
  <c r="N14" i="12" l="1"/>
  <c r="L11" i="12"/>
  <c r="L14" i="12"/>
  <c r="L10" i="12"/>
  <c r="M9" i="12"/>
  <c r="K21" i="12"/>
  <c r="K24" i="12"/>
  <c r="L24" i="12"/>
  <c r="M24" i="12"/>
  <c r="N21" i="12"/>
  <c r="K35" i="12"/>
  <c r="N28" i="12"/>
  <c r="N42" i="12"/>
  <c r="L15" i="12"/>
  <c r="N24" i="12"/>
  <c r="N35" i="12"/>
  <c r="M28" i="12"/>
  <c r="K15" i="12"/>
  <c r="L21" i="12"/>
  <c r="K42" i="12"/>
  <c r="L42" i="12"/>
  <c r="M42" i="12"/>
  <c r="L35" i="12"/>
  <c r="L28" i="12"/>
  <c r="M21" i="12"/>
  <c r="N15" i="12"/>
  <c r="M15" i="12"/>
  <c r="K8" i="12" l="1"/>
  <c r="L9" i="12"/>
  <c r="L8" i="12" s="1"/>
  <c r="N9" i="12"/>
  <c r="N8" i="12" s="1"/>
  <c r="M8" i="12"/>
</calcChain>
</file>

<file path=xl/sharedStrings.xml><?xml version="1.0" encoding="utf-8"?>
<sst xmlns="http://schemas.openxmlformats.org/spreadsheetml/2006/main" count="212" uniqueCount="147">
  <si>
    <t>OBRA:</t>
  </si>
  <si>
    <t>BDI:</t>
  </si>
  <si>
    <t>ITEM</t>
  </si>
  <si>
    <t>TOTAL</t>
  </si>
  <si>
    <t>1.1</t>
  </si>
  <si>
    <t>m²</t>
  </si>
  <si>
    <t>1.2</t>
  </si>
  <si>
    <t>2.1</t>
  </si>
  <si>
    <t>2.2</t>
  </si>
  <si>
    <t>3.1</t>
  </si>
  <si>
    <t>ESTRUTURA</t>
  </si>
  <si>
    <t>m³</t>
  </si>
  <si>
    <t>ALVENARIA E REVESTIMENTO</t>
  </si>
  <si>
    <t>MASSA ÚNICA, PARA RECEBIMENTO DE PINTURA, EM ARGAMASSA TRAÇO 1:2:8, PREPARO MECÂNICO COM BETONEIRA 400L, APLICADA MANUALMENTE EM FACES INTERNAS DE PAREDES, ESPESSURA DE 20MM, COM EXECUÇÃO DE TALISCAS. AF_06/2014</t>
  </si>
  <si>
    <t>MONTAGEM E DESMONTAGEM DE FÔRMA DE PILARES RETANGULARES E ESTRUTURAS SIMILARES, PÉ-DIREITO SIMPLES, EM CHAPA DE MADEIRA COMPENSADA PLASTIFICADA, 10 UTILIZAÇÕES. AF_09/2020</t>
  </si>
  <si>
    <t>LAJES DE ESTRUTURA EM CONCRETO USINADO 20MPa COM ACO+FORMAS</t>
  </si>
  <si>
    <t>2.3</t>
  </si>
  <si>
    <t>2.4</t>
  </si>
  <si>
    <t>PISO</t>
  </si>
  <si>
    <t>3.2</t>
  </si>
  <si>
    <t>4.1</t>
  </si>
  <si>
    <t>5.1</t>
  </si>
  <si>
    <t>5.2</t>
  </si>
  <si>
    <t>5.3</t>
  </si>
  <si>
    <t>INSTALAÇÕES ELÉTRICAS</t>
  </si>
  <si>
    <t>6.1</t>
  </si>
  <si>
    <t>6.2</t>
  </si>
  <si>
    <t>6.3</t>
  </si>
  <si>
    <t>6.4</t>
  </si>
  <si>
    <t>6.5</t>
  </si>
  <si>
    <t>7.1</t>
  </si>
  <si>
    <t>PONTO DE CONSUMO TERMINAL DE ÁGUA FRIA (SUBRAMAL) COM TUBULAÇÃO DE PVC, DN 25 MM, INSTALADO EM RAMAL DE ÁGUA, INCLUSOS RASGO E CHUMBAMENTO EM ALVENARIA. AF_12/2014</t>
  </si>
  <si>
    <t>7.2</t>
  </si>
  <si>
    <t>LAVATÓRIO LOUÇA BRANCA COM COLUNA, *44 X 35,5* CM, PADRÃO POPULAR, INCLUSO SIFÃO FLEXÍVEL EM PVC, VÁLVULA E ENGATE FLEXÍVEL 30CM EM PLÁSTICO E COM TORNEIRA CROMADA PADRÃO POPULAR - FORNECIMENTO E INSTALAÇÃO. AF_01/2020</t>
  </si>
  <si>
    <t>VASO SANITÁRIO SIFONADO COM CAIXA ACOPLADA LOUÇA BRANCA, INCLUSO ENGATE FLEXÍVEL EM PLÁSTICO BRANCO, 1/2  X 40CM - FORNECIMENTO E INSTALAÇÃO. AF_01/2020</t>
  </si>
  <si>
    <t>7.3</t>
  </si>
  <si>
    <t>7.4</t>
  </si>
  <si>
    <t>7.5</t>
  </si>
  <si>
    <t>8.1</t>
  </si>
  <si>
    <t>FORRO</t>
  </si>
  <si>
    <t>ESQUADRIAS</t>
  </si>
  <si>
    <t>2.5</t>
  </si>
  <si>
    <t>CÓDIGO</t>
  </si>
  <si>
    <t>UND.</t>
  </si>
  <si>
    <t>SINAPI</t>
  </si>
  <si>
    <t>KG</t>
  </si>
  <si>
    <t>UN</t>
  </si>
  <si>
    <t>M</t>
  </si>
  <si>
    <t>AGETOP CIVIL</t>
  </si>
  <si>
    <t>AGESUL</t>
  </si>
  <si>
    <t xml:space="preserve"> 92762 </t>
  </si>
  <si>
    <t>ARMAÇÃO DE PILAR OU VIGA DE ESTRUTURA CONVENCIONAL DE CONCRETO ARMADO UTILIZANDO AÇO CA-50 DE 10,0 MM - MONTAGEM. AF_06/2022</t>
  </si>
  <si>
    <t xml:space="preserve"> 103669 </t>
  </si>
  <si>
    <t>CONCRETAGEM DE PILARES, FCK = 25 MPA,  COM USO DE BALDES - LANÇAMENTO, ADENSAMENTO E ACABAMENTO. AF_02/2022</t>
  </si>
  <si>
    <t xml:space="preserve"> 87251 </t>
  </si>
  <si>
    <t>REVESTIMENTO CERÂMICO PARA PISO COM PLACAS TIPO ESMALTADA EXTRA DE DIMENSÕES 45X45 CM APLICADA EM AMBIENTES DE ÁREA MAIOR QUE 10 M2. AF_02/2023_PE</t>
  </si>
  <si>
    <t xml:space="preserve"> 94228 </t>
  </si>
  <si>
    <t>CALHA EM CHAPA DE AÇO GALVANIZADO NÚMERO 24, DESENVOLVIMENTO DE 50 CM, INCLUSO TRANSPORTE VERTICAL. AF_07/2019</t>
  </si>
  <si>
    <t>SBC</t>
  </si>
  <si>
    <t>EMBASA</t>
  </si>
  <si>
    <t>IOPES</t>
  </si>
  <si>
    <t xml:space="preserve"> 87529 </t>
  </si>
  <si>
    <t xml:space="preserve"> 92431 </t>
  </si>
  <si>
    <t xml:space="preserve"> 92915 </t>
  </si>
  <si>
    <t>ARMAÇÃO DE ESTRUTURAS DIVERSAS DE CONCRETO ARMADO, EXCETO VIGAS, PILARES, LAJES E FUNDAÇÕES, UTILIZANDO AÇO CA-60 DE 5,0 MM - MONTAGEM. AF_06/2022</t>
  </si>
  <si>
    <t xml:space="preserve"> 040281 </t>
  </si>
  <si>
    <t>COBERTURA</t>
  </si>
  <si>
    <t xml:space="preserve"> 94210 </t>
  </si>
  <si>
    <t>TELHAMENTO COM TELHA ONDULADA DE FIBROCIMENTO E = 6 MM, COM RECOBRIMENTO LATERAL DE 1 1/4 DE ONDA PARA TELHADO COM INCLINAÇÃO MÁXIMA DE 10°, COM ATÉ 2 ÁGUAS, INCLUSO IÇAMENTO. AF_07/2019</t>
  </si>
  <si>
    <t xml:space="preserve"> 101877 </t>
  </si>
  <si>
    <t>QUADRO DE DISTRIBUIÇÃO DE ENERGIA EM PVC, DE EMBUTIR, SEM BARRAMENTO, PARA 3 DISJUNTORES - FORNECIMENTO E INSTALAÇÃO. AF_10/2020</t>
  </si>
  <si>
    <t xml:space="preserve"> 93662 </t>
  </si>
  <si>
    <t>DISJUNTOR BIPOLAR TIPO DIN, CORRENTE NOMINAL DE 20A - FORNECIMENTO E INSTALAÇÃO. AF_10/2020</t>
  </si>
  <si>
    <t xml:space="preserve"> 104475 </t>
  </si>
  <si>
    <t>COMPOSIÇÃO PARAMÉTRICA DE PONTO ELÉTRICO DE TOMADA DE USO GERAL 2P+T (10A/250V) EM EDIFÍCIO RESIDENCIAL COM ELETRODUTO EMBUTIDO EM RASGOS NAS PAREDES, INCLUSO TOMADA, ELETRODUTO, CABO, RASGO, QUEBRA E CHUMBAMENTO. AF_11/2022</t>
  </si>
  <si>
    <t xml:space="preserve"> 92033 </t>
  </si>
  <si>
    <t>INTERRUPTOR PARALELO (2 MÓDULOS) COM 1 TOMADA DE EMBUTIR 2P+T 10 A, INCLUINDO SUPORTE E PLACA - FORNECIMENTO E INSTALAÇÃO. AF_03/2023</t>
  </si>
  <si>
    <t xml:space="preserve"> 92030 </t>
  </si>
  <si>
    <t>INTERRUPTOR PARALELO (1 MÓDULO) COM 2 TOMADAS DE EMBUTIR 2P+T 10 A, SEM SUPORTE E SEM PLACA - FORNECIMENTO E INSTALAÇÃO. AF_03/2023</t>
  </si>
  <si>
    <t xml:space="preserve"> 1201001001 </t>
  </si>
  <si>
    <t>LUMINARIA TIPO PLAFON COM PAINEL LED, 30X30CM, EMBUTIR, POTENCIA DE 24W, 4000K, LUZ NEUTRA, ELGIN OU SIMILAR - FORNECIMENTO E INSTALACAO</t>
  </si>
  <si>
    <t>INSTALAÇÕES HIDRASSANITÁRIAS</t>
  </si>
  <si>
    <t xml:space="preserve"> 89957 </t>
  </si>
  <si>
    <t xml:space="preserve"> 86939 </t>
  </si>
  <si>
    <t xml:space="preserve"> 86931 </t>
  </si>
  <si>
    <t xml:space="preserve"> 170220 </t>
  </si>
  <si>
    <t>Bancada de granito com espessura de 2 cm</t>
  </si>
  <si>
    <t xml:space="preserve"> 86937 </t>
  </si>
  <si>
    <t>CUBA DE EMBUTIR OVAL EM LOUÇA BRANCA, 35 X 50CM OU EQUIVALENTE, INCLUSO VÁLVULA EM METAL CROMADO E SIFÃO FLEXÍVEL EM PVC - FORNECIMENTO E INSTALAÇÃO. AF_01/2020</t>
  </si>
  <si>
    <t xml:space="preserve"> 89714 </t>
  </si>
  <si>
    <t>TUBO PVC, SERIE NORMAL, ESGOTO PREDIAL, DN 100 MM, FORNECIDO E INSTALADO EM RAMAL DE DESCARGA OU RAMAL DE ESGOTO SANITÁRIO. AF_08/2022</t>
  </si>
  <si>
    <t xml:space="preserve"> 180502 </t>
  </si>
  <si>
    <t>PORTA DE ABRIR DE 01 FOLHA DE VIDRO PF-2 C/FERRAGENS</t>
  </si>
  <si>
    <t xml:space="preserve"> 15.03.19 </t>
  </si>
  <si>
    <t>PORTA/PORTAO EM ALUMINIO, C/ 1 FOLHA, DE ABRIR, INCL. FERRAGENS E GUARNICOES</t>
  </si>
  <si>
    <t xml:space="preserve"> 100689 </t>
  </si>
  <si>
    <t>KIT DE PORTA DE MADEIRA FRISADA, SEMI-OCA (LEVE OU MÉDIA), PADRÃO MÉDIO, 80X210CM, ESPESSURA DE 3,5CM, ITENS INCLUSOS: DOBRADIÇAS, MONTAGEM E INSTALAÇÃO DE BATENTE, FECHADURA COM EXECUÇÃO DO FURO - FORNECIMENTO E INSTALAÇÃO. AF_12/2019</t>
  </si>
  <si>
    <t xml:space="preserve"> 100681 </t>
  </si>
  <si>
    <t>KIT DE PORTA DE MADEIRA FRISADA, SEMI-OCA (LEVE OU MÉDIA), PADRÃO MÉDIO, 70X210CM, ESPESSURA DE 3CM, ITENS INCLUSOS: DOBRADIÇAS, MONTAGEM E INSTALAÇÃO DE BATENTE, FECHADURA COM EXECUÇÃO DO FURO - FORNECIMENTO E INSTALAÇÃO. AF_12/2019</t>
  </si>
  <si>
    <t xml:space="preserve"> 112180 </t>
  </si>
  <si>
    <t>JANELA DE CORRER EM ALUMINIO NATURAL</t>
  </si>
  <si>
    <t xml:space="preserve"> 110324 </t>
  </si>
  <si>
    <t>JANELA DE MADEIRA MAXIM AR 0,60x0,70m COMPL.FERRAGEM/VIDROS</t>
  </si>
  <si>
    <t>CONCLUSÃO DA CONSTRUÇÃO DA E.M.I.E.F. MARECHAL CANDIDO RONDON - ALDEIA TRAMATAIA</t>
  </si>
  <si>
    <t>4.2</t>
  </si>
  <si>
    <t>4.3</t>
  </si>
  <si>
    <t>5.4</t>
  </si>
  <si>
    <t>5.5</t>
  </si>
  <si>
    <t>5.6</t>
  </si>
  <si>
    <t>6.6</t>
  </si>
  <si>
    <t>7.6</t>
  </si>
  <si>
    <t>REVESTIMENTO CERÂMICO PARA PAREDES INTERNAS COM PLACAS TIPO ESMALTADA DE DIMENSÕES 20X20 CM APLICADAS NA ALTURA INTEIRA DAS PAREDES.  AF_02/2023_PE</t>
  </si>
  <si>
    <t>CONTRAPISO EM ARGAMASSA TRAÇO 1:4 (CIMENTO E AREIA), PREPARO MECÂNICO COM BETONEIRA 400 L, APLICADO EM ÁREAS MOLHADAS SOBRE IMPERMEABILIZAÇÃO, ACABAMENTO NÃO REFORÇADO, ESPESSURA 3CM. AF_07/2021</t>
  </si>
  <si>
    <t>TRAMA DE MADEIRA COMPOSTA POR TERÇAS PARA TELHADOS DE ATÉ 2 ÁGUAS PARA TELHA ESTRUTURAL DE FIBROCIMENTO, INCLUSO TRANSPORTE VERTICAL. AF_07/2019</t>
  </si>
  <si>
    <t>LICITAÇÃO:</t>
  </si>
  <si>
    <t>ENGENHEIRO FISCAL:</t>
  </si>
  <si>
    <t>EMPRESA CONTRATADA:</t>
  </si>
  <si>
    <t>PERIODO DA MEDIÇÃO:</t>
  </si>
  <si>
    <t>ENG. STONY ALCÂNTARA FILHO - CREA/PB: 161825396-4</t>
  </si>
  <si>
    <t>BOLETIM DE MEDIÇÃO 01 - BM01</t>
  </si>
  <si>
    <t>FONTE</t>
  </si>
  <si>
    <t>DISCRIMINAÇÃO</t>
  </si>
  <si>
    <t>QUANTIDADES</t>
  </si>
  <si>
    <t>FINANCEIRO</t>
  </si>
  <si>
    <t>CONTRATADO</t>
  </si>
  <si>
    <t>MED ANTERIOR</t>
  </si>
  <si>
    <t>PERIODO</t>
  </si>
  <si>
    <t>ACUMULADO</t>
  </si>
  <si>
    <t>ALVENARIA DE VEDAÇÃO DE BLOCOS CERÂMICOS FURADOS NA HORIZONTAL DE 9X19X19 CM (ESPESSURA 9 CM) E ARGAMASSA DE ASSENTAMENTO COM PREPARO MANUAL. AF_12/2021</t>
  </si>
  <si>
    <t>LEGENDA:</t>
  </si>
  <si>
    <t>FISICO/FINANCEIRO NO PERIODO</t>
  </si>
  <si>
    <t>ITEM/SERVIÇO COMPLETO OU CONCLUIDO</t>
  </si>
  <si>
    <t>___________________________________________________________</t>
  </si>
  <si>
    <t>EXECUÇÃO</t>
  </si>
  <si>
    <t>FISCALIZAÇÃO</t>
  </si>
  <si>
    <t>STONY FERREIRA DE ALCÂNTARA FILHO</t>
  </si>
  <si>
    <t>ENGESF SOLUÇÕES EM ENGENHARIA CIVIL LTDA X PMCDC</t>
  </si>
  <si>
    <t>ENGENHEIRO CIVIL - CREA/PB: 161825396-4</t>
  </si>
  <si>
    <t>ENGENHEIRO FISCAL</t>
  </si>
  <si>
    <t>FORRO EM REGUAS PVC BRANCA TIGRE</t>
  </si>
  <si>
    <t>CINTA DE AMARRAÇÃO DE ALVENARIA MOLDADA IN LOCO COM UTILIZAÇÃO DE BLOCOS CANALETA, ESPESSURA DE *15* CM. AF_03/2024</t>
  </si>
  <si>
    <t>VERGA MOLDADA IN LOCO EM CONCRETO, ESPESSURA DE *15* CM. AF_03/2024</t>
  </si>
  <si>
    <t>PREÇO COM BDI</t>
  </si>
  <si>
    <t>DV 0021/2025</t>
  </si>
  <si>
    <t>CONTRATO:</t>
  </si>
  <si>
    <t>0081/2025-SDC</t>
  </si>
  <si>
    <t>JCMF ENGENHARIA E CONSULTORIA LTDA - CNPJ: 47.395.891/0001-96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</si>
</sst>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000000"/>
      <name val="Times New Roman"/>
      <charset val="204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9" fillId="0" borderId="0"/>
    <xf numFmtId="44" fontId="9" fillId="0" borderId="0" applyFont="0" applyFill="0" applyBorder="0" applyAlignment="0" applyProtection="0"/>
  </cellStyleXfs>
  <cellXfs count="40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top" wrapText="1"/>
    </xf>
    <xf numFmtId="44" fontId="6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0" fontId="1" fillId="0" borderId="0" xfId="2"/>
    <xf numFmtId="0" fontId="1" fillId="0" borderId="1" xfId="2" applyBorder="1" applyAlignment="1">
      <alignment horizontal="center" vertical="center"/>
    </xf>
    <xf numFmtId="2" fontId="4" fillId="0" borderId="1" xfId="2" applyNumberFormat="1" applyFont="1" applyBorder="1" applyAlignment="1">
      <alignment horizontal="center" vertical="center"/>
    </xf>
    <xf numFmtId="0" fontId="1" fillId="0" borderId="0" xfId="2" applyAlignment="1">
      <alignment horizontal="center" vertical="center"/>
    </xf>
    <xf numFmtId="0" fontId="10" fillId="0" borderId="0" xfId="2" applyFont="1" applyAlignment="1">
      <alignment horizontal="center" vertical="center"/>
    </xf>
    <xf numFmtId="0" fontId="11" fillId="0" borderId="0" xfId="2" applyFont="1" applyAlignment="1">
      <alignment horizontal="center" vertical="center"/>
    </xf>
    <xf numFmtId="0" fontId="12" fillId="0" borderId="0" xfId="2" applyFont="1" applyAlignment="1">
      <alignment horizontal="center" vertical="center"/>
    </xf>
    <xf numFmtId="0" fontId="2" fillId="3" borderId="1" xfId="2" applyFont="1" applyFill="1" applyBorder="1" applyAlignment="1">
      <alignment horizontal="center" vertical="center"/>
    </xf>
    <xf numFmtId="44" fontId="3" fillId="3" borderId="1" xfId="3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4" fontId="3" fillId="3" borderId="1" xfId="1" applyFont="1" applyFill="1" applyBorder="1"/>
    <xf numFmtId="44" fontId="4" fillId="0" borderId="1" xfId="1" applyFont="1" applyBorder="1" applyAlignment="1">
      <alignment horizontal="center" vertical="center"/>
    </xf>
    <xf numFmtId="0" fontId="5" fillId="4" borderId="1" xfId="2" applyFont="1" applyFill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11" fillId="0" borderId="0" xfId="2" applyFont="1" applyAlignment="1">
      <alignment horizontal="center" vertical="center"/>
    </xf>
    <xf numFmtId="0" fontId="1" fillId="0" borderId="0" xfId="2" applyAlignment="1">
      <alignment horizontal="center"/>
    </xf>
    <xf numFmtId="0" fontId="2" fillId="3" borderId="2" xfId="2" applyFont="1" applyFill="1" applyBorder="1" applyAlignment="1">
      <alignment horizontal="center" vertical="center"/>
    </xf>
    <xf numFmtId="0" fontId="2" fillId="3" borderId="3" xfId="2" applyFont="1" applyFill="1" applyBorder="1" applyAlignment="1">
      <alignment horizontal="center" vertical="center"/>
    </xf>
    <xf numFmtId="10" fontId="1" fillId="0" borderId="2" xfId="2" applyNumberFormat="1" applyBorder="1" applyAlignment="1">
      <alignment horizontal="center" vertical="center"/>
    </xf>
    <xf numFmtId="10" fontId="1" fillId="0" borderId="3" xfId="2" applyNumberFormat="1" applyBorder="1" applyAlignment="1">
      <alignment horizontal="center" vertical="center"/>
    </xf>
    <xf numFmtId="0" fontId="3" fillId="3" borderId="1" xfId="2" applyFont="1" applyFill="1" applyBorder="1" applyAlignment="1">
      <alignment horizontal="right" vertical="center" wrapText="1"/>
    </xf>
    <xf numFmtId="0" fontId="2" fillId="3" borderId="1" xfId="2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0" borderId="0" xfId="2" applyAlignment="1">
      <alignment horizontal="center" vertical="center"/>
    </xf>
    <xf numFmtId="0" fontId="10" fillId="0" borderId="0" xfId="2" applyFont="1" applyAlignment="1">
      <alignment horizontal="center" vertical="center"/>
    </xf>
    <xf numFmtId="0" fontId="7" fillId="0" borderId="1" xfId="2" applyFont="1" applyBorder="1" applyAlignment="1">
      <alignment horizontal="center"/>
    </xf>
    <xf numFmtId="0" fontId="1" fillId="6" borderId="1" xfId="2" applyFill="1" applyBorder="1" applyAlignment="1">
      <alignment horizontal="center"/>
    </xf>
    <xf numFmtId="0" fontId="1" fillId="5" borderId="1" xfId="2" applyFill="1" applyBorder="1" applyAlignment="1">
      <alignment horizontal="center"/>
    </xf>
    <xf numFmtId="0" fontId="0" fillId="0" borderId="1" xfId="2" applyFont="1" applyBorder="1" applyAlignment="1">
      <alignment horizontal="center" vertical="center"/>
    </xf>
    <xf numFmtId="0" fontId="1" fillId="0" borderId="1" xfId="2" applyBorder="1" applyAlignment="1">
      <alignment horizontal="center" vertical="center"/>
    </xf>
    <xf numFmtId="0" fontId="5" fillId="4" borderId="1" xfId="2" applyFont="1" applyFill="1" applyBorder="1" applyAlignment="1">
      <alignment horizontal="center" vertical="center" wrapText="1"/>
    </xf>
    <xf numFmtId="2" fontId="4" fillId="2" borderId="1" xfId="2" applyNumberFormat="1" applyFont="1" applyFill="1" applyBorder="1" applyAlignment="1">
      <alignment horizontal="center" vertical="center"/>
    </xf>
    <xf numFmtId="44" fontId="4" fillId="2" borderId="1" xfId="1" applyFont="1" applyFill="1" applyBorder="1" applyAlignment="1">
      <alignment horizontal="center" vertical="center"/>
    </xf>
  </cellXfs>
  <cellStyles count="6">
    <cellStyle name="Moeda" xfId="1" builtinId="4"/>
    <cellStyle name="Moeda 2" xfId="3" xr:uid="{46CBAB05-133A-48F5-9322-438BA95F5FDA}"/>
    <cellStyle name="Moeda 3" xfId="5" xr:uid="{4E45675F-E7B6-47AF-8978-F686C57F6F2F}"/>
    <cellStyle name="Normal" xfId="0" builtinId="0"/>
    <cellStyle name="Normal 2" xfId="2" xr:uid="{68FAB896-E0B3-48E9-BE08-D37A3597B467}"/>
    <cellStyle name="Normal 3" xfId="4" xr:uid="{1E85502D-36B2-4D5D-B285-805EF5DB23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26895</xdr:colOff>
      <xdr:row>0</xdr:row>
      <xdr:rowOff>44824</xdr:rowOff>
    </xdr:from>
    <xdr:to>
      <xdr:col>2</xdr:col>
      <xdr:colOff>553743</xdr:colOff>
      <xdr:row>2</xdr:row>
      <xdr:rowOff>134471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95" y="44824"/>
          <a:ext cx="1853624" cy="5737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EC368-C45E-46C4-A597-AC160AC761C3}">
  <sheetPr>
    <pageSetUpPr fitToPage="1"/>
  </sheetPr>
  <dimension ref="A1:N61"/>
  <sheetViews>
    <sheetView tabSelected="1" zoomScale="70" zoomScaleNormal="70" workbookViewId="0">
      <selection activeCell="D16" sqref="D16"/>
    </sheetView>
  </sheetViews>
  <sheetFormatPr defaultRowHeight="14.4" x14ac:dyDescent="0.3"/>
  <cols>
    <col min="1" max="1" width="8.6640625" style="6" customWidth="1"/>
    <col min="2" max="2" width="10.6640625" style="6" customWidth="1"/>
    <col min="3" max="3" width="8.6640625" style="6" customWidth="1"/>
    <col min="4" max="4" width="67.5546875" style="6" customWidth="1"/>
    <col min="5" max="5" width="7.6640625" style="6" customWidth="1"/>
    <col min="6" max="14" width="15.6640625" style="6" customWidth="1"/>
    <col min="15" max="16384" width="8.88671875" style="6"/>
  </cols>
  <sheetData>
    <row r="1" spans="1:14" x14ac:dyDescent="0.3">
      <c r="A1" s="32"/>
      <c r="B1" s="32"/>
      <c r="C1" s="32"/>
      <c r="D1" s="13" t="s">
        <v>0</v>
      </c>
      <c r="E1" s="22" t="s">
        <v>1</v>
      </c>
      <c r="F1" s="27" t="s">
        <v>144</v>
      </c>
      <c r="G1" s="27"/>
      <c r="H1" s="27"/>
      <c r="I1" s="27"/>
      <c r="J1" s="27"/>
      <c r="K1" s="27" t="s">
        <v>114</v>
      </c>
      <c r="L1" s="27"/>
      <c r="M1" s="27"/>
      <c r="N1" s="27"/>
    </row>
    <row r="2" spans="1:14" ht="24" x14ac:dyDescent="0.3">
      <c r="A2" s="32"/>
      <c r="B2" s="32"/>
      <c r="C2" s="32"/>
      <c r="D2" s="19" t="s">
        <v>103</v>
      </c>
      <c r="E2" s="23"/>
      <c r="F2" s="35" t="s">
        <v>145</v>
      </c>
      <c r="G2" s="36"/>
      <c r="H2" s="36"/>
      <c r="I2" s="36"/>
      <c r="J2" s="36"/>
      <c r="K2" s="35" t="s">
        <v>143</v>
      </c>
      <c r="L2" s="36"/>
      <c r="M2" s="36"/>
      <c r="N2" s="36"/>
    </row>
    <row r="3" spans="1:14" x14ac:dyDescent="0.3">
      <c r="A3" s="32"/>
      <c r="B3" s="32"/>
      <c r="C3" s="32"/>
      <c r="D3" s="13" t="s">
        <v>115</v>
      </c>
      <c r="E3" s="24">
        <v>0.20349999999999999</v>
      </c>
      <c r="F3" s="27" t="s">
        <v>116</v>
      </c>
      <c r="G3" s="27"/>
      <c r="H3" s="27"/>
      <c r="I3" s="27"/>
      <c r="J3" s="27"/>
      <c r="K3" s="27" t="s">
        <v>117</v>
      </c>
      <c r="L3" s="27"/>
      <c r="M3" s="27"/>
      <c r="N3" s="27"/>
    </row>
    <row r="4" spans="1:14" x14ac:dyDescent="0.3">
      <c r="A4" s="32"/>
      <c r="B4" s="32"/>
      <c r="C4" s="32"/>
      <c r="D4" s="7" t="s">
        <v>118</v>
      </c>
      <c r="E4" s="25"/>
      <c r="F4" s="35" t="s">
        <v>146</v>
      </c>
      <c r="G4" s="36"/>
      <c r="H4" s="36"/>
      <c r="I4" s="36"/>
      <c r="J4" s="36"/>
      <c r="K4" s="35"/>
      <c r="L4" s="36"/>
      <c r="M4" s="36"/>
      <c r="N4" s="36"/>
    </row>
    <row r="5" spans="1:14" ht="15.75" customHeight="1" x14ac:dyDescent="0.3">
      <c r="A5" s="37" t="s">
        <v>119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</row>
    <row r="6" spans="1:14" x14ac:dyDescent="0.3">
      <c r="A6" s="37" t="s">
        <v>2</v>
      </c>
      <c r="B6" s="37" t="s">
        <v>42</v>
      </c>
      <c r="C6" s="37" t="s">
        <v>120</v>
      </c>
      <c r="D6" s="37" t="s">
        <v>121</v>
      </c>
      <c r="E6" s="37" t="s">
        <v>43</v>
      </c>
      <c r="F6" s="37" t="s">
        <v>142</v>
      </c>
      <c r="G6" s="37" t="s">
        <v>122</v>
      </c>
      <c r="H6" s="37"/>
      <c r="I6" s="37"/>
      <c r="J6" s="37"/>
      <c r="K6" s="37" t="s">
        <v>123</v>
      </c>
      <c r="L6" s="37"/>
      <c r="M6" s="37"/>
      <c r="N6" s="37"/>
    </row>
    <row r="7" spans="1:14" x14ac:dyDescent="0.3">
      <c r="A7" s="37"/>
      <c r="B7" s="37"/>
      <c r="C7" s="37"/>
      <c r="D7" s="37"/>
      <c r="E7" s="37"/>
      <c r="F7" s="37"/>
      <c r="G7" s="18" t="s">
        <v>124</v>
      </c>
      <c r="H7" s="18" t="s">
        <v>125</v>
      </c>
      <c r="I7" s="18" t="s">
        <v>126</v>
      </c>
      <c r="J7" s="18" t="s">
        <v>127</v>
      </c>
      <c r="K7" s="18" t="s">
        <v>124</v>
      </c>
      <c r="L7" s="18" t="s">
        <v>125</v>
      </c>
      <c r="M7" s="18" t="s">
        <v>126</v>
      </c>
      <c r="N7" s="18" t="s">
        <v>127</v>
      </c>
    </row>
    <row r="8" spans="1:14" x14ac:dyDescent="0.3">
      <c r="A8" s="26" t="s">
        <v>3</v>
      </c>
      <c r="B8" s="26"/>
      <c r="C8" s="26"/>
      <c r="D8" s="26"/>
      <c r="E8" s="26"/>
      <c r="F8" s="26"/>
      <c r="G8" s="26"/>
      <c r="H8" s="26"/>
      <c r="I8" s="26"/>
      <c r="J8" s="26"/>
      <c r="K8" s="14">
        <f>K9+K15+K21+K24+K28+K35+K42+K49</f>
        <v>104800</v>
      </c>
      <c r="L8" s="14">
        <f t="shared" ref="L8:N8" si="0">L9+L15+L21+L24+L28+L35+L42+L49</f>
        <v>0</v>
      </c>
      <c r="M8" s="14">
        <f t="shared" si="0"/>
        <v>0</v>
      </c>
      <c r="N8" s="14">
        <f t="shared" si="0"/>
        <v>0</v>
      </c>
    </row>
    <row r="9" spans="1:14" x14ac:dyDescent="0.3">
      <c r="A9" s="15">
        <v>1</v>
      </c>
      <c r="B9" s="29"/>
      <c r="C9" s="29"/>
      <c r="D9" s="28" t="s">
        <v>12</v>
      </c>
      <c r="E9" s="28"/>
      <c r="F9" s="28"/>
      <c r="G9" s="28"/>
      <c r="H9" s="28"/>
      <c r="I9" s="28"/>
      <c r="J9" s="28"/>
      <c r="K9" s="16">
        <f>SUM(K10:K14)</f>
        <v>19634.330000000002</v>
      </c>
      <c r="L9" s="16">
        <f t="shared" ref="L9:N9" si="1">SUM(L10:L14)</f>
        <v>0</v>
      </c>
      <c r="M9" s="16">
        <f t="shared" si="1"/>
        <v>0</v>
      </c>
      <c r="N9" s="16">
        <f t="shared" si="1"/>
        <v>0</v>
      </c>
    </row>
    <row r="10" spans="1:14" ht="41.4" x14ac:dyDescent="0.3">
      <c r="A10" s="1" t="s">
        <v>4</v>
      </c>
      <c r="B10" s="1">
        <v>103329</v>
      </c>
      <c r="C10" s="1" t="s">
        <v>44</v>
      </c>
      <c r="D10" s="4" t="s">
        <v>128</v>
      </c>
      <c r="E10" s="1" t="s">
        <v>5</v>
      </c>
      <c r="F10" s="17">
        <v>110.54</v>
      </c>
      <c r="G10" s="5">
        <v>4.3</v>
      </c>
      <c r="H10" s="38">
        <v>0</v>
      </c>
      <c r="I10" s="38">
        <v>0</v>
      </c>
      <c r="J10" s="38">
        <f>H10+I10</f>
        <v>0</v>
      </c>
      <c r="K10" s="39">
        <v>475.34</v>
      </c>
      <c r="L10" s="39">
        <f>F10*H10</f>
        <v>0</v>
      </c>
      <c r="M10" s="39">
        <v>0</v>
      </c>
      <c r="N10" s="39">
        <v>0</v>
      </c>
    </row>
    <row r="11" spans="1:14" ht="27.6" x14ac:dyDescent="0.3">
      <c r="A11" s="1" t="s">
        <v>4</v>
      </c>
      <c r="B11" s="1">
        <v>105033</v>
      </c>
      <c r="C11" s="1" t="s">
        <v>44</v>
      </c>
      <c r="D11" s="4" t="s">
        <v>140</v>
      </c>
      <c r="E11" s="1" t="s">
        <v>5</v>
      </c>
      <c r="F11" s="17">
        <v>71.19</v>
      </c>
      <c r="G11" s="5">
        <v>25</v>
      </c>
      <c r="H11" s="38">
        <v>0</v>
      </c>
      <c r="I11" s="38">
        <v>0</v>
      </c>
      <c r="J11" s="38">
        <f>H11+I11</f>
        <v>0</v>
      </c>
      <c r="K11" s="39">
        <v>1779.86</v>
      </c>
      <c r="L11" s="39">
        <f>F11*H11</f>
        <v>0</v>
      </c>
      <c r="M11" s="39">
        <v>0</v>
      </c>
      <c r="N11" s="39">
        <v>0</v>
      </c>
    </row>
    <row r="12" spans="1:14" x14ac:dyDescent="0.3">
      <c r="A12" s="1" t="s">
        <v>6</v>
      </c>
      <c r="B12" s="1">
        <v>105023</v>
      </c>
      <c r="C12" s="1" t="s">
        <v>44</v>
      </c>
      <c r="D12" s="4" t="s">
        <v>141</v>
      </c>
      <c r="E12" s="1" t="s">
        <v>5</v>
      </c>
      <c r="F12" s="17">
        <v>78.650000000000006</v>
      </c>
      <c r="G12" s="5">
        <v>15</v>
      </c>
      <c r="H12" s="38">
        <v>0</v>
      </c>
      <c r="I12" s="38">
        <v>0</v>
      </c>
      <c r="J12" s="38">
        <f>H12+I12</f>
        <v>0</v>
      </c>
      <c r="K12" s="39">
        <v>1179.68</v>
      </c>
      <c r="L12" s="39">
        <f>F12*H12</f>
        <v>0</v>
      </c>
      <c r="M12" s="39">
        <v>0</v>
      </c>
      <c r="N12" s="39">
        <v>0</v>
      </c>
    </row>
    <row r="13" spans="1:14" ht="55.2" x14ac:dyDescent="0.3">
      <c r="A13" s="1" t="s">
        <v>4</v>
      </c>
      <c r="B13" s="1" t="s">
        <v>61</v>
      </c>
      <c r="C13" s="1" t="s">
        <v>44</v>
      </c>
      <c r="D13" s="4" t="s">
        <v>13</v>
      </c>
      <c r="E13" s="1" t="s">
        <v>5</v>
      </c>
      <c r="F13" s="17">
        <v>35.64</v>
      </c>
      <c r="G13" s="5">
        <v>299.68</v>
      </c>
      <c r="H13" s="38">
        <v>0</v>
      </c>
      <c r="I13" s="38">
        <v>0</v>
      </c>
      <c r="J13" s="38">
        <f>H13+I13</f>
        <v>0</v>
      </c>
      <c r="K13" s="39">
        <v>10681.77</v>
      </c>
      <c r="L13" s="39">
        <f>F13*H13</f>
        <v>0</v>
      </c>
      <c r="M13" s="39">
        <v>0</v>
      </c>
      <c r="N13" s="39">
        <v>0</v>
      </c>
    </row>
    <row r="14" spans="1:14" ht="41.4" x14ac:dyDescent="0.3">
      <c r="A14" s="1" t="s">
        <v>6</v>
      </c>
      <c r="B14" s="1">
        <v>87265</v>
      </c>
      <c r="C14" s="1" t="s">
        <v>44</v>
      </c>
      <c r="D14" s="4" t="s">
        <v>111</v>
      </c>
      <c r="E14" s="1" t="s">
        <v>5</v>
      </c>
      <c r="F14" s="17">
        <v>67.27</v>
      </c>
      <c r="G14" s="5">
        <v>82.02</v>
      </c>
      <c r="H14" s="38">
        <v>0</v>
      </c>
      <c r="I14" s="38">
        <v>0</v>
      </c>
      <c r="J14" s="38">
        <f>H14+I14</f>
        <v>0</v>
      </c>
      <c r="K14" s="39">
        <v>5517.68</v>
      </c>
      <c r="L14" s="39">
        <f>F14*H14</f>
        <v>0</v>
      </c>
      <c r="M14" s="39">
        <f>F14*I14</f>
        <v>0</v>
      </c>
      <c r="N14" s="39">
        <f>F14*J14</f>
        <v>0</v>
      </c>
    </row>
    <row r="15" spans="1:14" x14ac:dyDescent="0.3">
      <c r="A15" s="15">
        <v>2</v>
      </c>
      <c r="B15" s="29"/>
      <c r="C15" s="29"/>
      <c r="D15" s="28" t="s">
        <v>10</v>
      </c>
      <c r="E15" s="28"/>
      <c r="F15" s="28"/>
      <c r="G15" s="28"/>
      <c r="H15" s="28"/>
      <c r="I15" s="28"/>
      <c r="J15" s="28"/>
      <c r="K15" s="16">
        <f>SUM(K16:K20)</f>
        <v>3871.65</v>
      </c>
      <c r="L15" s="16">
        <f t="shared" ref="L15:N15" si="2">SUM(L16:L20)</f>
        <v>0</v>
      </c>
      <c r="M15" s="16">
        <f t="shared" si="2"/>
        <v>0</v>
      </c>
      <c r="N15" s="16">
        <f t="shared" si="2"/>
        <v>0</v>
      </c>
    </row>
    <row r="16" spans="1:14" ht="41.4" x14ac:dyDescent="0.3">
      <c r="A16" s="1" t="s">
        <v>7</v>
      </c>
      <c r="B16" s="1" t="s">
        <v>62</v>
      </c>
      <c r="C16" s="1" t="s">
        <v>44</v>
      </c>
      <c r="D16" s="4" t="s">
        <v>14</v>
      </c>
      <c r="E16" s="1" t="s">
        <v>5</v>
      </c>
      <c r="F16" s="17">
        <v>54.31</v>
      </c>
      <c r="G16" s="1">
        <v>19.87</v>
      </c>
      <c r="H16" s="38">
        <v>0</v>
      </c>
      <c r="I16" s="5">
        <v>0</v>
      </c>
      <c r="J16" s="38">
        <f>H16+I16</f>
        <v>0</v>
      </c>
      <c r="K16" s="39">
        <v>1079.1099999999999</v>
      </c>
      <c r="L16" s="39">
        <f>F16*H16</f>
        <v>0</v>
      </c>
      <c r="M16" s="3">
        <v>0</v>
      </c>
      <c r="N16" s="3">
        <v>0</v>
      </c>
    </row>
    <row r="17" spans="1:14" ht="27.6" x14ac:dyDescent="0.3">
      <c r="A17" s="1" t="s">
        <v>8</v>
      </c>
      <c r="B17" s="1" t="s">
        <v>52</v>
      </c>
      <c r="C17" s="1" t="s">
        <v>44</v>
      </c>
      <c r="D17" s="2" t="s">
        <v>53</v>
      </c>
      <c r="E17" s="1" t="s">
        <v>11</v>
      </c>
      <c r="F17" s="17">
        <v>1042.98</v>
      </c>
      <c r="G17" s="1">
        <v>0.99</v>
      </c>
      <c r="H17" s="38">
        <v>0</v>
      </c>
      <c r="I17" s="5">
        <v>0</v>
      </c>
      <c r="J17" s="38">
        <f t="shared" ref="J17:J20" si="3">H17+I17</f>
        <v>0</v>
      </c>
      <c r="K17" s="39">
        <f t="shared" ref="K17" si="4">F17*G17</f>
        <v>1032.55</v>
      </c>
      <c r="L17" s="39">
        <f t="shared" ref="L17:L20" si="5">F17*H17</f>
        <v>0</v>
      </c>
      <c r="M17" s="3">
        <v>0</v>
      </c>
      <c r="N17" s="3">
        <v>0</v>
      </c>
    </row>
    <row r="18" spans="1:14" ht="27.6" x14ac:dyDescent="0.3">
      <c r="A18" s="1" t="s">
        <v>16</v>
      </c>
      <c r="B18" s="1" t="s">
        <v>50</v>
      </c>
      <c r="C18" s="1" t="s">
        <v>44</v>
      </c>
      <c r="D18" s="4" t="s">
        <v>51</v>
      </c>
      <c r="E18" s="1" t="s">
        <v>45</v>
      </c>
      <c r="F18" s="17">
        <v>12.61</v>
      </c>
      <c r="G18" s="1">
        <v>61.3</v>
      </c>
      <c r="H18" s="38">
        <v>0</v>
      </c>
      <c r="I18" s="5">
        <v>0</v>
      </c>
      <c r="J18" s="38">
        <f t="shared" si="3"/>
        <v>0</v>
      </c>
      <c r="K18" s="39">
        <v>772.89</v>
      </c>
      <c r="L18" s="39">
        <f t="shared" si="5"/>
        <v>0</v>
      </c>
      <c r="M18" s="3">
        <v>0</v>
      </c>
      <c r="N18" s="3">
        <v>0</v>
      </c>
    </row>
    <row r="19" spans="1:14" ht="41.4" x14ac:dyDescent="0.3">
      <c r="A19" s="1" t="s">
        <v>17</v>
      </c>
      <c r="B19" s="1" t="s">
        <v>63</v>
      </c>
      <c r="C19" s="1" t="s">
        <v>44</v>
      </c>
      <c r="D19" s="4" t="s">
        <v>64</v>
      </c>
      <c r="E19" s="1" t="s">
        <v>45</v>
      </c>
      <c r="F19" s="17">
        <v>17.66</v>
      </c>
      <c r="G19" s="1">
        <v>19.79</v>
      </c>
      <c r="H19" s="38">
        <v>0</v>
      </c>
      <c r="I19" s="5">
        <v>0</v>
      </c>
      <c r="J19" s="38">
        <f t="shared" si="3"/>
        <v>0</v>
      </c>
      <c r="K19" s="39">
        <v>349.55</v>
      </c>
      <c r="L19" s="39">
        <f t="shared" si="5"/>
        <v>0</v>
      </c>
      <c r="M19" s="3">
        <v>0</v>
      </c>
      <c r="N19" s="3">
        <v>0</v>
      </c>
    </row>
    <row r="20" spans="1:14" x14ac:dyDescent="0.3">
      <c r="A20" s="1" t="s">
        <v>41</v>
      </c>
      <c r="B20" s="1" t="s">
        <v>65</v>
      </c>
      <c r="C20" s="1" t="s">
        <v>58</v>
      </c>
      <c r="D20" s="2" t="s">
        <v>15</v>
      </c>
      <c r="E20" s="1" t="s">
        <v>11</v>
      </c>
      <c r="F20" s="17">
        <v>2198.4299999999998</v>
      </c>
      <c r="G20" s="1">
        <v>0.28999999999999998</v>
      </c>
      <c r="H20" s="38">
        <v>0</v>
      </c>
      <c r="I20" s="38">
        <v>0</v>
      </c>
      <c r="J20" s="38">
        <f t="shared" si="3"/>
        <v>0</v>
      </c>
      <c r="K20" s="39">
        <v>637.54999999999995</v>
      </c>
      <c r="L20" s="39">
        <f t="shared" si="5"/>
        <v>0</v>
      </c>
      <c r="M20" s="39">
        <v>0</v>
      </c>
      <c r="N20" s="39">
        <v>0</v>
      </c>
    </row>
    <row r="21" spans="1:14" x14ac:dyDescent="0.3">
      <c r="A21" s="15">
        <v>3</v>
      </c>
      <c r="B21" s="29"/>
      <c r="C21" s="29"/>
      <c r="D21" s="28" t="s">
        <v>18</v>
      </c>
      <c r="E21" s="28"/>
      <c r="F21" s="28"/>
      <c r="G21" s="28"/>
      <c r="H21" s="28"/>
      <c r="I21" s="28"/>
      <c r="J21" s="28"/>
      <c r="K21" s="16">
        <f>SUM(K22:K23)</f>
        <v>22133.73</v>
      </c>
      <c r="L21" s="16">
        <f t="shared" ref="L21:N21" si="6">SUM(L22:L23)</f>
        <v>0</v>
      </c>
      <c r="M21" s="16">
        <f t="shared" si="6"/>
        <v>0</v>
      </c>
      <c r="N21" s="16">
        <f t="shared" si="6"/>
        <v>0</v>
      </c>
    </row>
    <row r="22" spans="1:14" ht="55.2" x14ac:dyDescent="0.3">
      <c r="A22" s="1" t="s">
        <v>9</v>
      </c>
      <c r="B22" s="1">
        <v>87755</v>
      </c>
      <c r="C22" s="1" t="s">
        <v>44</v>
      </c>
      <c r="D22" s="4" t="s">
        <v>112</v>
      </c>
      <c r="E22" s="1" t="s">
        <v>5</v>
      </c>
      <c r="F22" s="17">
        <v>49.49</v>
      </c>
      <c r="G22" s="1">
        <v>192.31</v>
      </c>
      <c r="H22" s="38">
        <v>0</v>
      </c>
      <c r="I22" s="38">
        <v>0</v>
      </c>
      <c r="J22" s="38">
        <f>H22+I22</f>
        <v>0</v>
      </c>
      <c r="K22" s="39">
        <v>9516.99</v>
      </c>
      <c r="L22" s="39">
        <f>F22*H22</f>
        <v>0</v>
      </c>
      <c r="M22" s="39">
        <v>0</v>
      </c>
      <c r="N22" s="39">
        <v>0</v>
      </c>
    </row>
    <row r="23" spans="1:14" ht="41.4" x14ac:dyDescent="0.3">
      <c r="A23" s="1" t="s">
        <v>19</v>
      </c>
      <c r="B23" s="1" t="s">
        <v>54</v>
      </c>
      <c r="C23" s="1" t="s">
        <v>44</v>
      </c>
      <c r="D23" s="4" t="s">
        <v>55</v>
      </c>
      <c r="E23" s="1" t="s">
        <v>5</v>
      </c>
      <c r="F23" s="17">
        <v>63.38</v>
      </c>
      <c r="G23" s="1">
        <v>199.07</v>
      </c>
      <c r="H23" s="38">
        <v>0</v>
      </c>
      <c r="I23" s="38">
        <v>0</v>
      </c>
      <c r="J23" s="38">
        <f>H23+I23</f>
        <v>0</v>
      </c>
      <c r="K23" s="39">
        <v>12616.74</v>
      </c>
      <c r="L23" s="39">
        <f>F23*H23</f>
        <v>0</v>
      </c>
      <c r="M23" s="39">
        <v>0</v>
      </c>
      <c r="N23" s="39">
        <f>F23*J23</f>
        <v>0</v>
      </c>
    </row>
    <row r="24" spans="1:14" x14ac:dyDescent="0.3">
      <c r="A24" s="15">
        <v>4</v>
      </c>
      <c r="B24" s="29"/>
      <c r="C24" s="29"/>
      <c r="D24" s="28" t="s">
        <v>66</v>
      </c>
      <c r="E24" s="28"/>
      <c r="F24" s="28"/>
      <c r="G24" s="28"/>
      <c r="H24" s="28"/>
      <c r="I24" s="28"/>
      <c r="J24" s="28"/>
      <c r="K24" s="16">
        <f>SUM(K25:K27)</f>
        <v>17333.46</v>
      </c>
      <c r="L24" s="16">
        <f t="shared" ref="L24:N24" si="7">SUM(L25:L27)</f>
        <v>0</v>
      </c>
      <c r="M24" s="16">
        <f t="shared" si="7"/>
        <v>0</v>
      </c>
      <c r="N24" s="16">
        <f t="shared" si="7"/>
        <v>0</v>
      </c>
    </row>
    <row r="25" spans="1:14" ht="41.4" x14ac:dyDescent="0.3">
      <c r="A25" s="1" t="s">
        <v>20</v>
      </c>
      <c r="B25" s="1">
        <v>92544</v>
      </c>
      <c r="C25" s="1" t="s">
        <v>44</v>
      </c>
      <c r="D25" s="4" t="s">
        <v>113</v>
      </c>
      <c r="E25" s="1" t="s">
        <v>5</v>
      </c>
      <c r="F25" s="17">
        <v>18.440000000000001</v>
      </c>
      <c r="G25" s="5">
        <v>169.46</v>
      </c>
      <c r="H25" s="38">
        <v>0</v>
      </c>
      <c r="I25" s="38">
        <v>0</v>
      </c>
      <c r="J25" s="38">
        <f>H25+I25</f>
        <v>0</v>
      </c>
      <c r="K25" s="39">
        <v>3124.8</v>
      </c>
      <c r="L25" s="39">
        <f>F25*H25</f>
        <v>0</v>
      </c>
      <c r="M25" s="39">
        <f>F25*I25</f>
        <v>0</v>
      </c>
      <c r="N25" s="39">
        <f>F25*J25</f>
        <v>0</v>
      </c>
    </row>
    <row r="26" spans="1:14" ht="41.4" x14ac:dyDescent="0.3">
      <c r="A26" s="1" t="s">
        <v>104</v>
      </c>
      <c r="B26" s="1" t="s">
        <v>67</v>
      </c>
      <c r="C26" s="1" t="s">
        <v>44</v>
      </c>
      <c r="D26" s="4" t="s">
        <v>68</v>
      </c>
      <c r="E26" s="1" t="s">
        <v>5</v>
      </c>
      <c r="F26" s="17">
        <v>73.709999999999994</v>
      </c>
      <c r="G26" s="5">
        <v>169.46</v>
      </c>
      <c r="H26" s="38">
        <v>0</v>
      </c>
      <c r="I26" s="38">
        <v>0</v>
      </c>
      <c r="J26" s="38">
        <f t="shared" ref="J26:J27" si="8">H26+I26</f>
        <v>0</v>
      </c>
      <c r="K26" s="39">
        <v>12491.27</v>
      </c>
      <c r="L26" s="39">
        <f t="shared" ref="L26:L27" si="9">F26*H26</f>
        <v>0</v>
      </c>
      <c r="M26" s="39">
        <f t="shared" ref="M26:M27" si="10">F26*I26</f>
        <v>0</v>
      </c>
      <c r="N26" s="39">
        <f t="shared" ref="N26:N27" si="11">F26*J26</f>
        <v>0</v>
      </c>
    </row>
    <row r="27" spans="1:14" ht="27.6" x14ac:dyDescent="0.3">
      <c r="A27" s="1" t="s">
        <v>105</v>
      </c>
      <c r="B27" s="1" t="s">
        <v>56</v>
      </c>
      <c r="C27" s="1" t="s">
        <v>44</v>
      </c>
      <c r="D27" s="2" t="s">
        <v>57</v>
      </c>
      <c r="E27" s="1" t="s">
        <v>47</v>
      </c>
      <c r="F27" s="17">
        <v>88.07</v>
      </c>
      <c r="G27" s="5">
        <v>19.5</v>
      </c>
      <c r="H27" s="38">
        <v>0</v>
      </c>
      <c r="I27" s="38">
        <v>0</v>
      </c>
      <c r="J27" s="38">
        <f t="shared" si="8"/>
        <v>0</v>
      </c>
      <c r="K27" s="39">
        <v>1717.39</v>
      </c>
      <c r="L27" s="39">
        <f t="shared" si="9"/>
        <v>0</v>
      </c>
      <c r="M27" s="39">
        <f t="shared" si="10"/>
        <v>0</v>
      </c>
      <c r="N27" s="39">
        <f t="shared" si="11"/>
        <v>0</v>
      </c>
    </row>
    <row r="28" spans="1:14" x14ac:dyDescent="0.3">
      <c r="A28" s="15">
        <v>5</v>
      </c>
      <c r="B28" s="29"/>
      <c r="C28" s="29"/>
      <c r="D28" s="28" t="s">
        <v>24</v>
      </c>
      <c r="E28" s="28"/>
      <c r="F28" s="28"/>
      <c r="G28" s="28"/>
      <c r="H28" s="28"/>
      <c r="I28" s="28"/>
      <c r="J28" s="28"/>
      <c r="K28" s="16">
        <f>SUM(K29:K34)</f>
        <v>5496.3</v>
      </c>
      <c r="L28" s="16">
        <f t="shared" ref="L28:N28" si="12">SUM(L29:L34)</f>
        <v>0</v>
      </c>
      <c r="M28" s="16">
        <f t="shared" si="12"/>
        <v>0</v>
      </c>
      <c r="N28" s="16">
        <f t="shared" si="12"/>
        <v>0</v>
      </c>
    </row>
    <row r="29" spans="1:14" ht="27.6" x14ac:dyDescent="0.3">
      <c r="A29" s="1" t="s">
        <v>21</v>
      </c>
      <c r="B29" s="1" t="s">
        <v>69</v>
      </c>
      <c r="C29" s="1" t="s">
        <v>44</v>
      </c>
      <c r="D29" s="2" t="s">
        <v>70</v>
      </c>
      <c r="E29" s="1" t="s">
        <v>46</v>
      </c>
      <c r="F29" s="17">
        <v>78.09</v>
      </c>
      <c r="G29" s="5">
        <v>1</v>
      </c>
      <c r="H29" s="38">
        <v>0</v>
      </c>
      <c r="I29" s="38">
        <v>0</v>
      </c>
      <c r="J29" s="38">
        <f>H29+I29</f>
        <v>0</v>
      </c>
      <c r="K29" s="39">
        <f>F29*G29</f>
        <v>78.09</v>
      </c>
      <c r="L29" s="39">
        <f>F29*H29</f>
        <v>0</v>
      </c>
      <c r="M29" s="39">
        <f>F29*I29</f>
        <v>0</v>
      </c>
      <c r="N29" s="39">
        <f>F29*J29</f>
        <v>0</v>
      </c>
    </row>
    <row r="30" spans="1:14" ht="27.6" x14ac:dyDescent="0.3">
      <c r="A30" s="1" t="s">
        <v>22</v>
      </c>
      <c r="B30" s="1" t="s">
        <v>71</v>
      </c>
      <c r="C30" s="1" t="s">
        <v>44</v>
      </c>
      <c r="D30" s="2" t="s">
        <v>72</v>
      </c>
      <c r="E30" s="1" t="s">
        <v>46</v>
      </c>
      <c r="F30" s="17">
        <v>59</v>
      </c>
      <c r="G30" s="5">
        <v>8</v>
      </c>
      <c r="H30" s="38">
        <v>0</v>
      </c>
      <c r="I30" s="38">
        <v>0</v>
      </c>
      <c r="J30" s="38">
        <f t="shared" ref="J30:J34" si="13">H30+I30</f>
        <v>0</v>
      </c>
      <c r="K30" s="39">
        <v>471.98</v>
      </c>
      <c r="L30" s="39">
        <f t="shared" ref="L30:L34" si="14">F30*H30</f>
        <v>0</v>
      </c>
      <c r="M30" s="39">
        <f t="shared" ref="M30:M34" si="15">F30*I30</f>
        <v>0</v>
      </c>
      <c r="N30" s="39">
        <f t="shared" ref="N30:N34" si="16">F30*J30</f>
        <v>0</v>
      </c>
    </row>
    <row r="31" spans="1:14" ht="55.2" x14ac:dyDescent="0.3">
      <c r="A31" s="1" t="s">
        <v>23</v>
      </c>
      <c r="B31" s="1" t="s">
        <v>73</v>
      </c>
      <c r="C31" s="1" t="s">
        <v>44</v>
      </c>
      <c r="D31" s="4" t="s">
        <v>74</v>
      </c>
      <c r="E31" s="1" t="s">
        <v>46</v>
      </c>
      <c r="F31" s="17">
        <v>146.02000000000001</v>
      </c>
      <c r="G31" s="5">
        <v>19</v>
      </c>
      <c r="H31" s="38">
        <v>0</v>
      </c>
      <c r="I31" s="38">
        <v>0</v>
      </c>
      <c r="J31" s="38">
        <f t="shared" si="13"/>
        <v>0</v>
      </c>
      <c r="K31" s="39">
        <v>2774.39</v>
      </c>
      <c r="L31" s="39">
        <f t="shared" si="14"/>
        <v>0</v>
      </c>
      <c r="M31" s="39">
        <f t="shared" si="15"/>
        <v>0</v>
      </c>
      <c r="N31" s="39">
        <f t="shared" si="16"/>
        <v>0</v>
      </c>
    </row>
    <row r="32" spans="1:14" ht="27.6" x14ac:dyDescent="0.3">
      <c r="A32" s="1" t="s">
        <v>106</v>
      </c>
      <c r="B32" s="1" t="s">
        <v>75</v>
      </c>
      <c r="C32" s="1" t="s">
        <v>44</v>
      </c>
      <c r="D32" s="4" t="s">
        <v>76</v>
      </c>
      <c r="E32" s="1" t="s">
        <v>46</v>
      </c>
      <c r="F32" s="17">
        <v>74.39</v>
      </c>
      <c r="G32" s="5">
        <v>9</v>
      </c>
      <c r="H32" s="38">
        <v>0</v>
      </c>
      <c r="I32" s="38">
        <v>0</v>
      </c>
      <c r="J32" s="38">
        <f t="shared" si="13"/>
        <v>0</v>
      </c>
      <c r="K32" s="39">
        <v>669.47</v>
      </c>
      <c r="L32" s="39">
        <f t="shared" si="14"/>
        <v>0</v>
      </c>
      <c r="M32" s="39">
        <f t="shared" si="15"/>
        <v>0</v>
      </c>
      <c r="N32" s="39">
        <f t="shared" si="16"/>
        <v>0</v>
      </c>
    </row>
    <row r="33" spans="1:14" ht="27.6" x14ac:dyDescent="0.3">
      <c r="A33" s="1" t="s">
        <v>107</v>
      </c>
      <c r="B33" s="1" t="s">
        <v>77</v>
      </c>
      <c r="C33" s="1" t="s">
        <v>44</v>
      </c>
      <c r="D33" s="4" t="s">
        <v>78</v>
      </c>
      <c r="E33" s="1" t="s">
        <v>46</v>
      </c>
      <c r="F33" s="17">
        <v>62.95</v>
      </c>
      <c r="G33" s="5">
        <v>5</v>
      </c>
      <c r="H33" s="38">
        <v>0</v>
      </c>
      <c r="I33" s="38">
        <v>0</v>
      </c>
      <c r="J33" s="38">
        <f t="shared" si="13"/>
        <v>0</v>
      </c>
      <c r="K33" s="39">
        <v>314.74</v>
      </c>
      <c r="L33" s="39">
        <f t="shared" si="14"/>
        <v>0</v>
      </c>
      <c r="M33" s="39">
        <f t="shared" si="15"/>
        <v>0</v>
      </c>
      <c r="N33" s="39">
        <f t="shared" si="16"/>
        <v>0</v>
      </c>
    </row>
    <row r="34" spans="1:14" ht="41.4" x14ac:dyDescent="0.3">
      <c r="A34" s="1" t="s">
        <v>108</v>
      </c>
      <c r="B34" s="1" t="s">
        <v>79</v>
      </c>
      <c r="C34" s="1" t="s">
        <v>49</v>
      </c>
      <c r="D34" s="4" t="s">
        <v>80</v>
      </c>
      <c r="E34" s="1" t="s">
        <v>46</v>
      </c>
      <c r="F34" s="17">
        <v>59.38</v>
      </c>
      <c r="G34" s="5">
        <v>20</v>
      </c>
      <c r="H34" s="38">
        <v>0</v>
      </c>
      <c r="I34" s="38">
        <v>0</v>
      </c>
      <c r="J34" s="38">
        <f t="shared" si="13"/>
        <v>0</v>
      </c>
      <c r="K34" s="39">
        <v>1187.6300000000001</v>
      </c>
      <c r="L34" s="39">
        <f t="shared" si="14"/>
        <v>0</v>
      </c>
      <c r="M34" s="39">
        <f t="shared" si="15"/>
        <v>0</v>
      </c>
      <c r="N34" s="39">
        <f t="shared" si="16"/>
        <v>0</v>
      </c>
    </row>
    <row r="35" spans="1:14" x14ac:dyDescent="0.3">
      <c r="A35" s="15">
        <v>6</v>
      </c>
      <c r="B35" s="29"/>
      <c r="C35" s="29"/>
      <c r="D35" s="28" t="s">
        <v>81</v>
      </c>
      <c r="E35" s="28"/>
      <c r="F35" s="28"/>
      <c r="G35" s="28"/>
      <c r="H35" s="28"/>
      <c r="I35" s="28"/>
      <c r="J35" s="28"/>
      <c r="K35" s="16">
        <f>SUM(K36:K41)</f>
        <v>7779.22</v>
      </c>
      <c r="L35" s="16">
        <f t="shared" ref="L35:N35" si="17">SUM(L36:L41)</f>
        <v>0</v>
      </c>
      <c r="M35" s="16">
        <f t="shared" si="17"/>
        <v>0</v>
      </c>
      <c r="N35" s="16">
        <f t="shared" si="17"/>
        <v>0</v>
      </c>
    </row>
    <row r="36" spans="1:14" ht="41.4" x14ac:dyDescent="0.3">
      <c r="A36" s="1" t="s">
        <v>25</v>
      </c>
      <c r="B36" s="1" t="s">
        <v>82</v>
      </c>
      <c r="C36" s="1" t="s">
        <v>44</v>
      </c>
      <c r="D36" s="4" t="s">
        <v>31</v>
      </c>
      <c r="E36" s="1" t="s">
        <v>46</v>
      </c>
      <c r="F36" s="17">
        <v>142.22999999999999</v>
      </c>
      <c r="G36" s="5">
        <v>9</v>
      </c>
      <c r="H36" s="8">
        <v>0</v>
      </c>
      <c r="I36" s="8">
        <v>0</v>
      </c>
      <c r="J36" s="8">
        <f>H36+I36</f>
        <v>0</v>
      </c>
      <c r="K36" s="17">
        <v>1280.06</v>
      </c>
      <c r="L36" s="17">
        <f>F36*H36</f>
        <v>0</v>
      </c>
      <c r="M36" s="17">
        <f>F36*I36</f>
        <v>0</v>
      </c>
      <c r="N36" s="17">
        <f>F36*J36</f>
        <v>0</v>
      </c>
    </row>
    <row r="37" spans="1:14" ht="55.2" x14ac:dyDescent="0.3">
      <c r="A37" s="1" t="s">
        <v>26</v>
      </c>
      <c r="B37" s="1" t="s">
        <v>83</v>
      </c>
      <c r="C37" s="1" t="s">
        <v>44</v>
      </c>
      <c r="D37" s="4" t="s">
        <v>33</v>
      </c>
      <c r="E37" s="1" t="s">
        <v>46</v>
      </c>
      <c r="F37" s="17">
        <v>478.36</v>
      </c>
      <c r="G37" s="5">
        <v>4</v>
      </c>
      <c r="H37" s="38">
        <v>0</v>
      </c>
      <c r="I37" s="38">
        <v>0</v>
      </c>
      <c r="J37" s="38">
        <f t="shared" ref="J37:J41" si="18">H37+I37</f>
        <v>0</v>
      </c>
      <c r="K37" s="39">
        <v>1913.43</v>
      </c>
      <c r="L37" s="39">
        <f t="shared" ref="L37:L41" si="19">F37*H37</f>
        <v>0</v>
      </c>
      <c r="M37" s="39">
        <f t="shared" ref="M37:M40" si="20">F37*I37</f>
        <v>0</v>
      </c>
      <c r="N37" s="39">
        <f t="shared" ref="N37:N40" si="21">F37*J37</f>
        <v>0</v>
      </c>
    </row>
    <row r="38" spans="1:14" ht="41.4" x14ac:dyDescent="0.3">
      <c r="A38" s="1" t="s">
        <v>27</v>
      </c>
      <c r="B38" s="1" t="s">
        <v>84</v>
      </c>
      <c r="C38" s="1" t="s">
        <v>44</v>
      </c>
      <c r="D38" s="4" t="s">
        <v>34</v>
      </c>
      <c r="E38" s="1" t="s">
        <v>46</v>
      </c>
      <c r="F38" s="17">
        <v>568.36</v>
      </c>
      <c r="G38" s="5">
        <v>4</v>
      </c>
      <c r="H38" s="38">
        <v>0</v>
      </c>
      <c r="I38" s="38">
        <v>0</v>
      </c>
      <c r="J38" s="38">
        <f t="shared" si="18"/>
        <v>0</v>
      </c>
      <c r="K38" s="39">
        <v>2273.42</v>
      </c>
      <c r="L38" s="39">
        <f t="shared" si="19"/>
        <v>0</v>
      </c>
      <c r="M38" s="39">
        <f t="shared" si="20"/>
        <v>0</v>
      </c>
      <c r="N38" s="39">
        <f t="shared" si="21"/>
        <v>0</v>
      </c>
    </row>
    <row r="39" spans="1:14" x14ac:dyDescent="0.3">
      <c r="A39" s="1" t="s">
        <v>28</v>
      </c>
      <c r="B39" s="1" t="s">
        <v>85</v>
      </c>
      <c r="C39" s="1" t="s">
        <v>60</v>
      </c>
      <c r="D39" s="4" t="s">
        <v>86</v>
      </c>
      <c r="E39" s="1" t="s">
        <v>5</v>
      </c>
      <c r="F39" s="17">
        <v>495.21</v>
      </c>
      <c r="G39" s="5">
        <v>1.44</v>
      </c>
      <c r="H39" s="38">
        <v>0</v>
      </c>
      <c r="I39" s="38">
        <v>0</v>
      </c>
      <c r="J39" s="38">
        <f t="shared" si="18"/>
        <v>0</v>
      </c>
      <c r="K39" s="39">
        <v>713.11</v>
      </c>
      <c r="L39" s="39">
        <f t="shared" si="19"/>
        <v>0</v>
      </c>
      <c r="M39" s="39">
        <f t="shared" si="20"/>
        <v>0</v>
      </c>
      <c r="N39" s="39">
        <f t="shared" si="21"/>
        <v>0</v>
      </c>
    </row>
    <row r="40" spans="1:14" ht="41.4" x14ac:dyDescent="0.3">
      <c r="A40" s="1" t="s">
        <v>29</v>
      </c>
      <c r="B40" s="1" t="s">
        <v>87</v>
      </c>
      <c r="C40" s="1" t="s">
        <v>44</v>
      </c>
      <c r="D40" s="4" t="s">
        <v>88</v>
      </c>
      <c r="E40" s="1" t="s">
        <v>46</v>
      </c>
      <c r="F40" s="17">
        <v>237.13</v>
      </c>
      <c r="G40" s="5">
        <v>3</v>
      </c>
      <c r="H40" s="38">
        <v>0</v>
      </c>
      <c r="I40" s="38">
        <v>0</v>
      </c>
      <c r="J40" s="38">
        <f t="shared" si="18"/>
        <v>0</v>
      </c>
      <c r="K40" s="39">
        <v>711.4</v>
      </c>
      <c r="L40" s="39">
        <f t="shared" si="19"/>
        <v>0</v>
      </c>
      <c r="M40" s="39">
        <f t="shared" si="20"/>
        <v>0</v>
      </c>
      <c r="N40" s="39">
        <f t="shared" si="21"/>
        <v>0</v>
      </c>
    </row>
    <row r="41" spans="1:14" ht="41.4" x14ac:dyDescent="0.3">
      <c r="A41" s="1" t="s">
        <v>109</v>
      </c>
      <c r="B41" s="1" t="s">
        <v>89</v>
      </c>
      <c r="C41" s="1" t="s">
        <v>44</v>
      </c>
      <c r="D41" s="4" t="s">
        <v>90</v>
      </c>
      <c r="E41" s="1" t="s">
        <v>47</v>
      </c>
      <c r="F41" s="17">
        <v>36.99</v>
      </c>
      <c r="G41" s="5">
        <v>24</v>
      </c>
      <c r="H41" s="38">
        <v>0</v>
      </c>
      <c r="I41" s="38">
        <v>0</v>
      </c>
      <c r="J41" s="38">
        <f t="shared" si="18"/>
        <v>0</v>
      </c>
      <c r="K41" s="39">
        <v>887.8</v>
      </c>
      <c r="L41" s="39">
        <f t="shared" si="19"/>
        <v>0</v>
      </c>
      <c r="M41" s="39">
        <v>0</v>
      </c>
      <c r="N41" s="39">
        <v>0</v>
      </c>
    </row>
    <row r="42" spans="1:14" x14ac:dyDescent="0.3">
      <c r="A42" s="15">
        <v>7</v>
      </c>
      <c r="B42" s="29"/>
      <c r="C42" s="29"/>
      <c r="D42" s="28" t="s">
        <v>40</v>
      </c>
      <c r="E42" s="28"/>
      <c r="F42" s="28"/>
      <c r="G42" s="28"/>
      <c r="H42" s="28"/>
      <c r="I42" s="28"/>
      <c r="J42" s="28"/>
      <c r="K42" s="16">
        <f>SUM(K43:K48)</f>
        <v>19919.96</v>
      </c>
      <c r="L42" s="16">
        <f t="shared" ref="L42:N42" si="22">SUM(L43:L48)</f>
        <v>0</v>
      </c>
      <c r="M42" s="16">
        <f t="shared" si="22"/>
        <v>0</v>
      </c>
      <c r="N42" s="16">
        <f t="shared" si="22"/>
        <v>0</v>
      </c>
    </row>
    <row r="43" spans="1:14" ht="27.6" x14ac:dyDescent="0.3">
      <c r="A43" s="1" t="s">
        <v>30</v>
      </c>
      <c r="B43" s="1" t="s">
        <v>91</v>
      </c>
      <c r="C43" s="1" t="s">
        <v>48</v>
      </c>
      <c r="D43" s="4" t="s">
        <v>92</v>
      </c>
      <c r="E43" s="1" t="s">
        <v>5</v>
      </c>
      <c r="F43" s="17">
        <v>486.58</v>
      </c>
      <c r="G43" s="5">
        <v>5.67</v>
      </c>
      <c r="H43" s="8">
        <v>0</v>
      </c>
      <c r="I43" s="8">
        <v>0</v>
      </c>
      <c r="J43" s="8">
        <f>H43+I43</f>
        <v>0</v>
      </c>
      <c r="K43" s="17">
        <v>2758.93</v>
      </c>
      <c r="L43" s="17">
        <f>F43*H43</f>
        <v>0</v>
      </c>
      <c r="M43" s="17">
        <f>F43*I43</f>
        <v>0</v>
      </c>
      <c r="N43" s="17">
        <f>F43*J43</f>
        <v>0</v>
      </c>
    </row>
    <row r="44" spans="1:14" ht="27.6" x14ac:dyDescent="0.3">
      <c r="A44" s="1" t="s">
        <v>32</v>
      </c>
      <c r="B44" s="1" t="s">
        <v>93</v>
      </c>
      <c r="C44" s="1" t="s">
        <v>59</v>
      </c>
      <c r="D44" s="2" t="s">
        <v>94</v>
      </c>
      <c r="E44" s="1" t="s">
        <v>5</v>
      </c>
      <c r="F44" s="17">
        <v>510.51</v>
      </c>
      <c r="G44" s="5">
        <v>2.0299999999999998</v>
      </c>
      <c r="H44" s="8">
        <v>0</v>
      </c>
      <c r="I44" s="8">
        <v>0</v>
      </c>
      <c r="J44" s="8">
        <f t="shared" ref="J44:J48" si="23">H44+I44</f>
        <v>0</v>
      </c>
      <c r="K44" s="17">
        <v>1036.33</v>
      </c>
      <c r="L44" s="17">
        <f t="shared" ref="L44:L48" si="24">F44*H44</f>
        <v>0</v>
      </c>
      <c r="M44" s="17">
        <f t="shared" ref="M44:M46" si="25">F44*I44</f>
        <v>0</v>
      </c>
      <c r="N44" s="17">
        <f t="shared" ref="N44:N46" si="26">F44*J44</f>
        <v>0</v>
      </c>
    </row>
    <row r="45" spans="1:14" ht="55.2" x14ac:dyDescent="0.3">
      <c r="A45" s="1" t="s">
        <v>35</v>
      </c>
      <c r="B45" s="1" t="s">
        <v>95</v>
      </c>
      <c r="C45" s="1" t="s">
        <v>44</v>
      </c>
      <c r="D45" s="4" t="s">
        <v>96</v>
      </c>
      <c r="E45" s="1" t="s">
        <v>46</v>
      </c>
      <c r="F45" s="17">
        <v>1172.6600000000001</v>
      </c>
      <c r="G45" s="5">
        <v>6</v>
      </c>
      <c r="H45" s="8">
        <v>0</v>
      </c>
      <c r="I45" s="8">
        <v>0</v>
      </c>
      <c r="J45" s="8">
        <f t="shared" si="23"/>
        <v>0</v>
      </c>
      <c r="K45" s="17">
        <v>7035.93</v>
      </c>
      <c r="L45" s="17">
        <f t="shared" si="24"/>
        <v>0</v>
      </c>
      <c r="M45" s="17">
        <f t="shared" si="25"/>
        <v>0</v>
      </c>
      <c r="N45" s="17">
        <f t="shared" si="26"/>
        <v>0</v>
      </c>
    </row>
    <row r="46" spans="1:14" ht="55.2" x14ac:dyDescent="0.3">
      <c r="A46" s="1" t="s">
        <v>36</v>
      </c>
      <c r="B46" s="1" t="s">
        <v>97</v>
      </c>
      <c r="C46" s="1" t="s">
        <v>44</v>
      </c>
      <c r="D46" s="4" t="s">
        <v>98</v>
      </c>
      <c r="E46" s="1" t="s">
        <v>46</v>
      </c>
      <c r="F46" s="17">
        <v>1107.96</v>
      </c>
      <c r="G46" s="5">
        <v>5</v>
      </c>
      <c r="H46" s="38">
        <v>0</v>
      </c>
      <c r="I46" s="38">
        <v>0</v>
      </c>
      <c r="J46" s="38">
        <f t="shared" si="23"/>
        <v>0</v>
      </c>
      <c r="K46" s="39">
        <v>5539.78</v>
      </c>
      <c r="L46" s="39">
        <f t="shared" si="24"/>
        <v>0</v>
      </c>
      <c r="M46" s="39">
        <f t="shared" si="25"/>
        <v>0</v>
      </c>
      <c r="N46" s="39">
        <f t="shared" si="26"/>
        <v>0</v>
      </c>
    </row>
    <row r="47" spans="1:14" x14ac:dyDescent="0.3">
      <c r="A47" s="1" t="s">
        <v>37</v>
      </c>
      <c r="B47" s="1" t="s">
        <v>99</v>
      </c>
      <c r="C47" s="1" t="s">
        <v>58</v>
      </c>
      <c r="D47" s="4" t="s">
        <v>100</v>
      </c>
      <c r="E47" s="1" t="s">
        <v>5</v>
      </c>
      <c r="F47" s="17">
        <v>346.35</v>
      </c>
      <c r="G47" s="5">
        <v>8.6999999999999993</v>
      </c>
      <c r="H47" s="38">
        <v>0</v>
      </c>
      <c r="I47" s="38">
        <v>0</v>
      </c>
      <c r="J47" s="38">
        <f t="shared" si="23"/>
        <v>0</v>
      </c>
      <c r="K47" s="39">
        <v>3013.23</v>
      </c>
      <c r="L47" s="39">
        <f t="shared" si="24"/>
        <v>0</v>
      </c>
      <c r="M47" s="39">
        <v>0</v>
      </c>
      <c r="N47" s="39">
        <v>0</v>
      </c>
    </row>
    <row r="48" spans="1:14" x14ac:dyDescent="0.3">
      <c r="A48" s="1" t="s">
        <v>110</v>
      </c>
      <c r="B48" s="1" t="s">
        <v>101</v>
      </c>
      <c r="C48" s="1" t="s">
        <v>58</v>
      </c>
      <c r="D48" s="4" t="s">
        <v>102</v>
      </c>
      <c r="E48" s="1" t="s">
        <v>46</v>
      </c>
      <c r="F48" s="17">
        <v>297.64999999999998</v>
      </c>
      <c r="G48" s="5">
        <v>1.8</v>
      </c>
      <c r="H48" s="38">
        <v>0</v>
      </c>
      <c r="I48" s="38">
        <v>0</v>
      </c>
      <c r="J48" s="38">
        <f t="shared" si="23"/>
        <v>0</v>
      </c>
      <c r="K48" s="39">
        <v>535.76</v>
      </c>
      <c r="L48" s="39">
        <f t="shared" si="24"/>
        <v>0</v>
      </c>
      <c r="M48" s="39">
        <v>0</v>
      </c>
      <c r="N48" s="39">
        <v>0</v>
      </c>
    </row>
    <row r="49" spans="1:14" x14ac:dyDescent="0.3">
      <c r="A49" s="15">
        <v>8</v>
      </c>
      <c r="B49" s="29"/>
      <c r="C49" s="29"/>
      <c r="D49" s="28" t="s">
        <v>39</v>
      </c>
      <c r="E49" s="28"/>
      <c r="F49" s="28"/>
      <c r="G49" s="28"/>
      <c r="H49" s="28"/>
      <c r="I49" s="28"/>
      <c r="J49" s="28"/>
      <c r="K49" s="16">
        <f>SUM(K50)</f>
        <v>8631.35</v>
      </c>
      <c r="L49" s="16">
        <f t="shared" ref="L49:N49" si="27">SUM(L50)</f>
        <v>0</v>
      </c>
      <c r="M49" s="16">
        <f t="shared" si="27"/>
        <v>0</v>
      </c>
      <c r="N49" s="16">
        <f t="shared" si="27"/>
        <v>0</v>
      </c>
    </row>
    <row r="50" spans="1:14" x14ac:dyDescent="0.3">
      <c r="A50" s="1" t="s">
        <v>38</v>
      </c>
      <c r="B50" s="1">
        <v>120419</v>
      </c>
      <c r="C50" s="1" t="s">
        <v>58</v>
      </c>
      <c r="D50" s="4" t="s">
        <v>139</v>
      </c>
      <c r="E50" s="1" t="s">
        <v>5</v>
      </c>
      <c r="F50" s="17">
        <v>44.88</v>
      </c>
      <c r="G50" s="1">
        <v>192.31</v>
      </c>
      <c r="H50" s="8">
        <v>0</v>
      </c>
      <c r="I50" s="8">
        <v>0</v>
      </c>
      <c r="J50" s="8">
        <f>H50+I50</f>
        <v>0</v>
      </c>
      <c r="K50" s="17">
        <v>8631.35</v>
      </c>
      <c r="L50" s="17">
        <f>F50*H50</f>
        <v>0</v>
      </c>
      <c r="M50" s="17">
        <f>F50*I50</f>
        <v>0</v>
      </c>
      <c r="N50" s="17">
        <f>F50*J50</f>
        <v>0</v>
      </c>
    </row>
    <row r="53" spans="1:14" x14ac:dyDescent="0.3">
      <c r="L53" s="32" t="s">
        <v>129</v>
      </c>
      <c r="M53" s="32"/>
      <c r="N53" s="32"/>
    </row>
    <row r="54" spans="1:14" x14ac:dyDescent="0.3">
      <c r="L54" s="33" t="s">
        <v>130</v>
      </c>
      <c r="M54" s="33"/>
      <c r="N54" s="33"/>
    </row>
    <row r="55" spans="1:14" x14ac:dyDescent="0.3">
      <c r="L55" s="34" t="s">
        <v>131</v>
      </c>
      <c r="M55" s="34"/>
      <c r="N55" s="34"/>
    </row>
    <row r="56" spans="1:14" x14ac:dyDescent="0.3">
      <c r="D56" s="9" t="s">
        <v>132</v>
      </c>
      <c r="G56" s="30" t="s">
        <v>132</v>
      </c>
      <c r="H56" s="30"/>
      <c r="I56" s="30"/>
      <c r="J56" s="30"/>
    </row>
    <row r="57" spans="1:14" x14ac:dyDescent="0.3">
      <c r="D57" s="10" t="s">
        <v>133</v>
      </c>
      <c r="G57" s="31" t="s">
        <v>134</v>
      </c>
      <c r="H57" s="31"/>
      <c r="I57" s="31"/>
      <c r="J57" s="31"/>
    </row>
    <row r="58" spans="1:14" x14ac:dyDescent="0.3">
      <c r="D58" s="11"/>
      <c r="G58" s="20" t="s">
        <v>135</v>
      </c>
      <c r="H58" s="20"/>
      <c r="I58" s="20"/>
      <c r="J58" s="20"/>
    </row>
    <row r="59" spans="1:14" x14ac:dyDescent="0.3">
      <c r="C59" s="20"/>
      <c r="D59" s="20"/>
      <c r="E59" s="20"/>
      <c r="G59" s="20" t="s">
        <v>136</v>
      </c>
      <c r="H59" s="20"/>
      <c r="I59" s="20"/>
      <c r="J59" s="20"/>
    </row>
    <row r="60" spans="1:14" x14ac:dyDescent="0.3">
      <c r="D60" s="12"/>
      <c r="G60" s="21" t="s">
        <v>137</v>
      </c>
      <c r="H60" s="21"/>
      <c r="I60" s="21"/>
      <c r="J60" s="21"/>
    </row>
    <row r="61" spans="1:14" x14ac:dyDescent="0.3">
      <c r="D61" s="11"/>
      <c r="G61" s="21" t="s">
        <v>138</v>
      </c>
      <c r="H61" s="21"/>
      <c r="I61" s="21"/>
      <c r="J61" s="21"/>
    </row>
  </sheetData>
  <mergeCells count="47">
    <mergeCell ref="K4:N4"/>
    <mergeCell ref="A5:N5"/>
    <mergeCell ref="A6:A7"/>
    <mergeCell ref="B6:B7"/>
    <mergeCell ref="C6:C7"/>
    <mergeCell ref="D6:D7"/>
    <mergeCell ref="E6:E7"/>
    <mergeCell ref="F6:F7"/>
    <mergeCell ref="G6:J6"/>
    <mergeCell ref="K6:N6"/>
    <mergeCell ref="A1:C4"/>
    <mergeCell ref="F1:J1"/>
    <mergeCell ref="K1:N1"/>
    <mergeCell ref="F2:J2"/>
    <mergeCell ref="K2:N2"/>
    <mergeCell ref="L55:N55"/>
    <mergeCell ref="D15:J15"/>
    <mergeCell ref="D21:J21"/>
    <mergeCell ref="D24:J24"/>
    <mergeCell ref="D28:J28"/>
    <mergeCell ref="D35:J35"/>
    <mergeCell ref="D42:J42"/>
    <mergeCell ref="D49:J49"/>
    <mergeCell ref="K3:N3"/>
    <mergeCell ref="G61:J61"/>
    <mergeCell ref="D9:J9"/>
    <mergeCell ref="B9:C9"/>
    <mergeCell ref="B15:C15"/>
    <mergeCell ref="B21:C21"/>
    <mergeCell ref="B24:C24"/>
    <mergeCell ref="B28:C28"/>
    <mergeCell ref="B35:C35"/>
    <mergeCell ref="B42:C42"/>
    <mergeCell ref="B49:C49"/>
    <mergeCell ref="G56:J56"/>
    <mergeCell ref="G57:J57"/>
    <mergeCell ref="F3:J3"/>
    <mergeCell ref="L53:N53"/>
    <mergeCell ref="L54:N54"/>
    <mergeCell ref="G58:J58"/>
    <mergeCell ref="C59:E59"/>
    <mergeCell ref="G59:J59"/>
    <mergeCell ref="G60:J60"/>
    <mergeCell ref="E1:E2"/>
    <mergeCell ref="E3:E4"/>
    <mergeCell ref="A8:J8"/>
    <mergeCell ref="F4:J4"/>
  </mergeCells>
  <pageMargins left="0.511811024" right="0.511811024" top="0.78740157499999996" bottom="0.78740157499999996" header="0.31496062000000002" footer="0.31496062000000002"/>
  <pageSetup paperSize="9" scale="56" fitToHeight="0" orientation="landscape" horizontalDpi="4294967293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BMs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 VAIO</dc:creator>
  <cp:lastModifiedBy>EngeSF Soluções</cp:lastModifiedBy>
  <cp:lastPrinted>2025-07-07T13:18:29Z</cp:lastPrinted>
  <dcterms:created xsi:type="dcterms:W3CDTF">2023-03-06T12:01:08Z</dcterms:created>
  <dcterms:modified xsi:type="dcterms:W3CDTF">2025-07-07T14:32:43Z</dcterms:modified>
</cp:coreProperties>
</file>